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5" windowHeight="39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<sst xmlns="http://schemas.openxmlformats.org/spreadsheetml/2006/main" count="19" uniqueCount="19">
  <si>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Distance parcourue sur l'année</t>
  </si>
  <si>
    <t>Puissance Fiscale</t>
  </si>
  <si>
    <t>N° d'immatriculation</t>
  </si>
  <si>
    <t>Marque</t>
  </si>
  <si>
    <t>CV fiscaux ( P.6 de la carte grise)</t>
  </si>
  <si>
    <t>Date d'immatriculation</t>
  </si>
  <si>
    <t>Type</t>
  </si>
  <si>
    <t>Km&gt;20000</t>
  </si>
  <si>
    <t>Nombre de Chevaux fiscaux</t>
  </si>
  <si>
    <r>
      <t xml:space="preserve">Km </t>
    </r>
    <r>
      <rPr>
        <b/>
        <sz val="10"/>
        <color indexed="9"/>
        <rFont val="Calibri"/>
        <family val="2"/>
      </rPr>
      <t>≤</t>
    </r>
    <r>
      <rPr>
        <b/>
        <sz val="10"/>
        <color indexed="9"/>
        <rFont val="Arial"/>
        <family val="2"/>
      </rPr>
      <t xml:space="preserve"> 5000</t>
    </r>
  </si>
  <si>
    <r>
      <t xml:space="preserve">5001&lt; Km </t>
    </r>
    <r>
      <rPr>
        <b/>
        <sz val="10"/>
        <color indexed="9"/>
        <rFont val="Calibri"/>
        <family val="2"/>
      </rPr>
      <t>≥</t>
    </r>
    <r>
      <rPr>
        <b/>
        <sz val="10"/>
        <color indexed="9"/>
        <rFont val="Arial"/>
        <family val="2"/>
      </rPr>
      <t xml:space="preserve"> 20000</t>
    </r>
  </si>
  <si>
    <r>
      <t xml:space="preserve">Nombre kilomètre au barème </t>
    </r>
    <r>
      <rPr>
        <b/>
        <u val="single"/>
        <sz val="10"/>
        <rFont val="Arial"/>
        <family val="2"/>
      </rPr>
      <t>BNC</t>
    </r>
  </si>
  <si>
    <r>
      <t xml:space="preserve">Nombre de kilomètre au barème </t>
    </r>
    <r>
      <rPr>
        <b/>
        <u val="single"/>
        <sz val="10"/>
        <rFont val="Arial"/>
        <family val="2"/>
      </rPr>
      <t>BIC</t>
    </r>
  </si>
  <si>
    <t>En attente de publication du Bulletin Officiel</t>
  </si>
  <si>
    <t>Barème kilométrique pour les frais de 2020 (BNC)</t>
  </si>
  <si>
    <t>Le véhicule est-il électrictique ? 5OUI OU NON°</t>
  </si>
  <si>
    <t>OUI ou NON</t>
  </si>
  <si>
    <t>non</t>
  </si>
  <si>
    <t>Barème Indemnités caburant pour les frais de 2020 (BIC)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</si>
</sst>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3" fillId="0" borderId="0" xfId="45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8"/>
  <sheetViews>
    <sheetView showGridLines="0" tabSelected="1" zoomScalePageLayoutView="0" workbookViewId="0" topLeftCell="A1">
      <selection activeCell="C2" sqref="C2:D2"/>
    </sheetView>
  </sheetViews>
  <sheetFormatPr defaultColWidth="11.421875" defaultRowHeight="15"/>
  <cols>
    <col min="1" max="1" width="26.8515625" style="2" bestFit="1" customWidth="1"/>
    <col min="2" max="2" width="13.140625" style="2" customWidth="1"/>
    <col min="3" max="3" width="18.28125" style="2" customWidth="1"/>
    <col min="4" max="4" width="26.28125" style="2" customWidth="1"/>
    <col min="5" max="16384" width="11.421875" style="2" customWidth="1"/>
  </cols>
  <sheetData>
    <row r="1" spans="1:4" ht="15">
      <c r="A1" s="1" t="s">
        <v>3</v>
      </c>
      <c r="B1" s="1"/>
      <c r="C1" s="19"/>
      <c r="D1" s="19"/>
    </row>
    <row r="2" spans="1:4" ht="15">
      <c r="A2" s="3" t="s">
        <v>6</v>
      </c>
      <c r="B2" s="4"/>
      <c r="C2" s="19"/>
      <c r="D2" s="19"/>
    </row>
    <row r="3" spans="1:4" ht="15">
      <c r="A3" s="3" t="s">
        <v>2</v>
      </c>
      <c r="B3" s="3"/>
      <c r="C3" s="19"/>
      <c r="D3" s="19"/>
    </row>
    <row r="4" spans="1:4" ht="15">
      <c r="A4" s="3" t="s">
        <v>4</v>
      </c>
      <c r="B4" s="3"/>
      <c r="C4" s="19"/>
      <c r="D4" s="19"/>
    </row>
    <row r="5" spans="1:4" ht="15">
      <c r="A5" s="5" t="s">
        <v>5</v>
      </c>
      <c r="B5" s="3"/>
      <c r="C5" s="19"/>
      <c r="D5" s="19"/>
    </row>
    <row r="6" spans="1:4" ht="15">
      <c r="A6" s="3" t="s">
        <v>11</v>
      </c>
      <c r="B6" s="3"/>
      <c r="C6" s="19"/>
      <c r="D6" s="19"/>
    </row>
    <row r="7" spans="1:4" ht="15">
      <c r="A7" s="5" t="s">
        <v>12</v>
      </c>
      <c r="B7" s="6"/>
      <c r="C7" s="19"/>
      <c r="D7" s="19"/>
    </row>
    <row r="8" spans="1:4" ht="15">
      <c r="A8" s="21" t="s">
        <v>15</v>
      </c>
      <c r="B8" s="20" t="s">
        <v>16</v>
      </c>
      <c r="C8" s="19" t="s">
        <v>17</v>
      </c>
      <c r="D8" s="19"/>
    </row>
    <row r="10" spans="1:4" ht="15.75">
      <c r="A10" s="18" t="s">
        <v>14</v>
      </c>
      <c r="B10" s="18"/>
      <c r="C10" s="18"/>
      <c r="D10" s="18"/>
    </row>
    <row r="12" spans="1:4" ht="15">
      <c r="A12" s="7" t="s">
        <v>8</v>
      </c>
      <c r="B12" s="7" t="s">
        <v>9</v>
      </c>
      <c r="C12" s="7" t="s">
        <v>10</v>
      </c>
      <c r="D12" s="7" t="s">
        <v>7</v>
      </c>
    </row>
    <row r="13" spans="1:4" ht="15">
      <c r="A13" s="8">
        <v>3</v>
      </c>
      <c r="B13" s="9">
        <f>IF(C8="OUI",IF(C19&lt;=5000,IF(C21&lt;=3,C19*0.456*1.2,0),0),IF(C19&lt;=5000,IF(C21&lt;=3,C19*0.456,0),0))</f>
        <v>0</v>
      </c>
      <c r="C13" s="9">
        <f>IF(C8="OUI",IF(5000&lt;C19,IF(C19&lt;=20000,IF(C21&lt;=3,(C19*0.273+915)*1.2,0),0),0),IF(5000&lt;C19,IF(C19&lt;=20000,IF(C21&lt;=3,C19*0.273+915,0),0),0))</f>
        <v>0</v>
      </c>
      <c r="D13" s="9">
        <f>IF(C8="OUI",IF(C19&gt;20000,IF(C21&lt;=3,C19*0.318*1.2,0),0),IF(C19&gt;20000,IF(C21&lt;=3,C19*0.318,0),0))</f>
        <v>0</v>
      </c>
    </row>
    <row r="14" spans="1:4" ht="15">
      <c r="A14" s="8">
        <v>4</v>
      </c>
      <c r="B14" s="9">
        <f>IF(C8="OUI",IF(C19&lt;=5000,IF(C21=4,C19*0.523*1.2,0),0),IF(C19&lt;=5000,IF(C21=4,C19*0.523,0),0))</f>
        <v>0</v>
      </c>
      <c r="C14" s="9">
        <f>IF(C8="OUI",IF(5000&lt;C19,IF(C19&lt;=20000,IF(C21=4,(C19*0.294+1147)*1.2,0),0),0),IF(5000&lt;C19,IF(C19&lt;=20000,IF(C21=4,C19*0.294+1147,0),0),0))</f>
        <v>0</v>
      </c>
      <c r="D14" s="9">
        <f>IF(C8="OUI",IF(C19&gt;20000,IF(C21=4,C19*0.352*1.2,0),0),IF(C19&gt;20000,IF(C21=4,C19*0.352,0),0))</f>
        <v>0</v>
      </c>
    </row>
    <row r="15" spans="1:4" ht="15">
      <c r="A15" s="8">
        <v>5</v>
      </c>
      <c r="B15" s="9">
        <f>IF(C8="OUI",IF(C19&lt;=5000,IF(C21=5,C19*0.548*1.2,0),0),IF(C19&lt;=5000,IF(C21=5,C19*0.548,0),0))</f>
        <v>0</v>
      </c>
      <c r="C15" s="9">
        <f>IF(C8="OUI",IF(5000&lt;C19,IF(C19&lt;=20000,IF(C21=5,(C19*0.308+1200)*1.2,0),0),0),IF(5000&lt;C19,IF(C19&lt;=20000,IF(C21=5,C19*0.308+1200,0),0),0))</f>
        <v>0</v>
      </c>
      <c r="D15" s="9">
        <f>IF(C8="OUI",IF(C19&gt;20000,IF(C21=5,C19*0.368*1.2,0),0),IF(C19&gt;20000,IF(C21=5,C19*0.368,0),0))</f>
        <v>0</v>
      </c>
    </row>
    <row r="16" spans="1:4" ht="15">
      <c r="A16" s="8">
        <v>6</v>
      </c>
      <c r="B16" s="9">
        <f>IF(C8="OUI",IF(C19&lt;=5000,IF(C21=6,C19*0.574*1.2,0),0),IF(C19&lt;=5000,IF(C21=6,C19*0.574,0),0))</f>
        <v>0</v>
      </c>
      <c r="C16" s="9">
        <f>IF(C8="OUI",IF(5000&lt;C19,IF(C19&lt;=20000,IF(C21=6,(C19*0.323+1256)*1.2,0),0),0),IF(5000&lt;C19,IF(C19&lt;=20000,IF(C21=6,C19*0.323+1256,0),0),0))</f>
        <v>0</v>
      </c>
      <c r="D16" s="9">
        <f>IF(C8="OUI",IF(C19&gt;20000,IF(C21=6,C19*0.386*1.2,0),0),IF(C19&gt;20000,IF(C21=6,C19*0.386,0),0))</f>
        <v>0</v>
      </c>
    </row>
    <row r="17" spans="1:4" ht="15">
      <c r="A17" s="8">
        <v>7</v>
      </c>
      <c r="B17" s="9">
        <f>IF(C8="OUI",IF(C19&lt;=5000,IF(C21&gt;=7,C19*0.601*1.2,0),0),IF(C19&lt;=5000,IF(C21&gt;=7,C19*0.601,0),0))</f>
        <v>0</v>
      </c>
      <c r="C17" s="9">
        <f>IF(C8="OUI",IF(5000&lt;C19,IF(C19&lt;=20000,IF(C21&gt;=7,(C19*0.34+1301)*1.2,0),0),0),IF(5000&lt;C19,IF(C19&lt;=20000,IF(C21&gt;=7,C19*0.34+1301,0),0),0))</f>
        <v>0</v>
      </c>
      <c r="D17" s="9">
        <f>IF(C8="OUI",IF(C19&gt;20000,IF(C21&gt;=7,C19*0.405*1.2,0),0),IF(C19&gt;20000,IF(C21&gt;=7,C19*0.405,0),0))</f>
        <v>0</v>
      </c>
    </row>
    <row r="19" spans="1:4" ht="15">
      <c r="A19" s="10" t="s">
        <v>0</v>
      </c>
      <c r="B19" s="10"/>
      <c r="C19" s="15">
        <f>C6</f>
        <v>0</v>
      </c>
      <c r="D19" s="10"/>
    </row>
    <row r="21" spans="1:4" ht="15">
      <c r="A21" s="11" t="s">
        <v>1</v>
      </c>
      <c r="B21" s="12"/>
      <c r="C21" s="16">
        <f>C4</f>
        <v>0</v>
      </c>
      <c r="D21" s="13"/>
    </row>
    <row r="24" spans="1:4" ht="15.75">
      <c r="A24" s="18" t="s">
        <v>18</v>
      </c>
      <c r="B24" s="18"/>
      <c r="C24" s="18"/>
      <c r="D24" s="18"/>
    </row>
    <row r="25" ht="15">
      <c r="A25" s="17" t="s">
        <v>13</v>
      </c>
    </row>
    <row r="28" ht="15">
      <c r="B28" s="14"/>
    </row>
  </sheetData>
  <sheetProtection password="CC35" sheet="1" objects="1" scenarios="1" selectLockedCells="1"/>
  <protectedRanges>
    <protectedRange sqref="C21" name="Plage2_1"/>
    <protectedRange sqref="C19" name="Plage1_1"/>
  </protectedRanges>
  <mergeCells count="10">
    <mergeCell ref="C8:D8"/>
    <mergeCell ref="A24:D24"/>
    <mergeCell ref="C2:D2"/>
    <mergeCell ref="A10:D10"/>
    <mergeCell ref="C1:D1"/>
    <mergeCell ref="C3:D3"/>
    <mergeCell ref="C4:D4"/>
    <mergeCell ref="C7:D7"/>
    <mergeCell ref="C6:D6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BUGGEA</dc:creator>
  <cp:keywords/>
  <dc:description/>
  <cp:lastModifiedBy>Utilisateur Windows</cp:lastModifiedBy>
  <cp:lastPrinted>2020-03-02T12:51:42Z</cp:lastPrinted>
  <dcterms:created xsi:type="dcterms:W3CDTF">2017-02-16T08:24:13Z</dcterms:created>
  <dcterms:modified xsi:type="dcterms:W3CDTF">2021-02-26T11:19:36Z</dcterms:modified>
  <cp:category/>
  <cp:version/>
  <cp:contentType/>
  <cp:contentStatus/>
</cp:coreProperties>
</file>